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Z:\BC77DJUML128238_23012021\Backup\PROCESOS Y REQUERIMIENTOS\PROCESOS JURIDICOS\1300-85 INFORMES\2025\CONCEJO DE BOGOTA\PROPOSICION 327\2. INSUMO\"/>
    </mc:Choice>
  </mc:AlternateContent>
  <xr:revisionPtr revIDLastSave="0" documentId="8_{19C1DCA3-931F-4396-840E-A47D3AF826D4}" xr6:coauthVersionLast="47" xr6:coauthVersionMax="47" xr10:uidLastSave="{00000000-0000-0000-0000-000000000000}"/>
  <bookViews>
    <workbookView xWindow="-120" yWindow="-120" windowWidth="20730" windowHeight="11160" activeTab="1" xr2:uid="{7A66EBD6-7A98-497F-ABCD-5B02E60257D2}"/>
  </bookViews>
  <sheets>
    <sheet name="INGRESOS" sheetId="1" r:id="rId1"/>
    <sheet name="GASTO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0" i="2" l="1"/>
  <c r="K10" i="2"/>
  <c r="I10" i="2"/>
  <c r="G10" i="2"/>
  <c r="D10" i="2"/>
  <c r="D8" i="2" s="1"/>
  <c r="L9" i="2"/>
  <c r="L8" i="2" s="1"/>
  <c r="K9" i="2"/>
  <c r="I9" i="2"/>
  <c r="G9" i="2"/>
  <c r="D9" i="2"/>
  <c r="J8" i="2"/>
  <c r="H8" i="2"/>
  <c r="F8" i="2"/>
  <c r="G8" i="2" s="1"/>
  <c r="E8" i="2"/>
  <c r="C8" i="2"/>
  <c r="L7" i="2"/>
  <c r="K7" i="2"/>
  <c r="I7" i="2"/>
  <c r="G7" i="2"/>
  <c r="L6" i="2"/>
  <c r="K6" i="2"/>
  <c r="I6" i="2"/>
  <c r="G6" i="2"/>
  <c r="L5" i="2"/>
  <c r="K5" i="2"/>
  <c r="I5" i="2"/>
  <c r="G5" i="2"/>
  <c r="L4" i="2"/>
  <c r="K4" i="2"/>
  <c r="I4" i="2"/>
  <c r="G4" i="2"/>
  <c r="J3" i="2"/>
  <c r="H3" i="2"/>
  <c r="I3" i="2" s="1"/>
  <c r="F3" i="2"/>
  <c r="E3" i="2"/>
  <c r="D3" i="2"/>
  <c r="C3" i="2"/>
  <c r="C2" i="2" s="1"/>
  <c r="C12" i="2" s="1"/>
  <c r="E6" i="1"/>
  <c r="E5" i="1"/>
  <c r="E4" i="1"/>
  <c r="D3" i="1"/>
  <c r="D8" i="1" s="1"/>
  <c r="C3" i="1"/>
  <c r="C8" i="1" s="1"/>
  <c r="B3" i="1"/>
  <c r="B8" i="1" s="1"/>
  <c r="E2" i="1"/>
  <c r="K3" i="2" l="1"/>
  <c r="L3" i="2"/>
  <c r="L2" i="2" s="1"/>
  <c r="E2" i="2"/>
  <c r="E12" i="2" s="1"/>
  <c r="G3" i="2"/>
  <c r="K8" i="2"/>
  <c r="F2" i="2"/>
  <c r="F12" i="2" s="1"/>
  <c r="D2" i="2"/>
  <c r="D12" i="2" s="1"/>
  <c r="G12" i="2"/>
  <c r="H2" i="2"/>
  <c r="J2" i="2"/>
  <c r="I8" i="2"/>
  <c r="E8" i="1"/>
  <c r="E3" i="1"/>
  <c r="L12" i="2" l="1"/>
  <c r="G2" i="2"/>
  <c r="J12" i="2"/>
  <c r="K12" i="2" s="1"/>
  <c r="K2" i="2"/>
  <c r="I2" i="2"/>
  <c r="H12" i="2"/>
  <c r="I12" i="2" s="1"/>
</calcChain>
</file>

<file path=xl/sharedStrings.xml><?xml version="1.0" encoding="utf-8"?>
<sst xmlns="http://schemas.openxmlformats.org/spreadsheetml/2006/main" count="41" uniqueCount="37">
  <si>
    <t>RUBRO</t>
  </si>
  <si>
    <t>1.PRESUPUESTO INICIAL 2024 APROBADO POR CONFIS DISTRITAL. RESOLUCIÓN N. 17 DEL  2023</t>
  </si>
  <si>
    <t>2. PRESUPUESTO DEFINITIVO 2024 CON CIERRE 2023- Concepto Secretaria de Hacienda. Abril 21 de 2024</t>
  </si>
  <si>
    <t>EJECUCIÓN AL MES DE OCTUBRE DE 2024</t>
  </si>
  <si>
    <t xml:space="preserve">PORCENTAJE  DE EJECUCIÓN </t>
  </si>
  <si>
    <t>I.  DISPONIBILIDAD INICIAL</t>
  </si>
  <si>
    <t>II. INGRESOS</t>
  </si>
  <si>
    <t>Vigencia</t>
  </si>
  <si>
    <t>Cuentas por cobrar</t>
  </si>
  <si>
    <t>Recursos de Capital (RTOS FROS)</t>
  </si>
  <si>
    <t>Capitalización</t>
  </si>
  <si>
    <t>III. INGRESOS + DI</t>
  </si>
  <si>
    <t xml:space="preserve">CÓDIGO </t>
  </si>
  <si>
    <t xml:space="preserve"> NOMBRE </t>
  </si>
  <si>
    <t xml:space="preserve">PRESUPUESTO DEFINITIVO OCTUBRE 2024 </t>
  </si>
  <si>
    <t xml:space="preserve"> ACUMULADO CDP AL MES DE OCTUBRE DEL 2024</t>
  </si>
  <si>
    <t xml:space="preserve"> % DE EJEC </t>
  </si>
  <si>
    <t xml:space="preserve"> ACUMULADO CRP AL MES DE OCTUBRE DEL 2024</t>
  </si>
  <si>
    <t xml:space="preserve"> ACUMULADO GIROS AL MES DE OCTUBRE DEL 2024</t>
  </si>
  <si>
    <t xml:space="preserve"> SALDO APROPIACIÓN DISPONIBLE AL MES DE OCTUBRE DEL 2024</t>
  </si>
  <si>
    <t>GASTOS</t>
  </si>
  <si>
    <t>Funcionamiento</t>
  </si>
  <si>
    <t>2.1.1</t>
  </si>
  <si>
    <t>Gastos de Personal</t>
  </si>
  <si>
    <t>2.1.2</t>
  </si>
  <si>
    <t>Adquisición de bienes y servicios</t>
  </si>
  <si>
    <t>2.1.3</t>
  </si>
  <si>
    <t>Transferencias corrientes</t>
  </si>
  <si>
    <t>2.1.8</t>
  </si>
  <si>
    <t>Gastos por tributos, multas, sanciones e intereses de mora</t>
  </si>
  <si>
    <t>Gastos de operación comercial</t>
  </si>
  <si>
    <t>2.4.5.02.08</t>
  </si>
  <si>
    <t xml:space="preserve">Servicios prestados a las empresas y servicios de producción </t>
  </si>
  <si>
    <t>2.4.5.02.09</t>
  </si>
  <si>
    <t>Servicios para la comunidad, sociales y personales</t>
  </si>
  <si>
    <t>DISPONIBILIDAD FINAL</t>
  </si>
  <si>
    <t>GASTOS + 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</si>
</sst>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1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indexed="8"/>
      <name val="Calibri"/>
      <family val="2"/>
    </font>
    <font>
      <sz val="8"/>
      <color theme="1"/>
      <name val="Aptos Narrow"/>
      <family val="2"/>
      <scheme val="minor"/>
    </font>
    <font>
      <b/>
      <sz val="8"/>
      <color rgb="FF000000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8"/>
      <color theme="1"/>
      <name val="Aptos Narrow"/>
      <family val="2"/>
      <scheme val="minor"/>
    </font>
    <font>
      <sz val="7"/>
      <color theme="1"/>
      <name val="Aptos Narrow"/>
      <family val="2"/>
      <scheme val="minor"/>
    </font>
    <font>
      <sz val="8"/>
      <color rgb="FF000000"/>
      <name val="Aptos Narrow"/>
      <family val="2"/>
      <scheme val="minor"/>
    </font>
    <font>
      <b/>
      <sz val="8"/>
      <color rgb="FF000000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89999084444715716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48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vertical="center" wrapText="1"/>
    </xf>
    <xf numFmtId="3" fontId="6" fillId="3" borderId="5" xfId="3" applyNumberFormat="1" applyFont="1" applyFill="1" applyBorder="1" applyAlignment="1">
      <alignment horizontal="right" vertical="center"/>
    </xf>
    <xf numFmtId="9" fontId="4" fillId="3" borderId="6" xfId="0" applyNumberFormat="1" applyFont="1" applyFill="1" applyBorder="1" applyAlignment="1">
      <alignment horizontal="right" vertical="center"/>
    </xf>
    <xf numFmtId="0" fontId="7" fillId="0" borderId="4" xfId="0" applyFont="1" applyBorder="1" applyAlignment="1">
      <alignment horizontal="left" vertical="center" wrapText="1"/>
    </xf>
    <xf numFmtId="3" fontId="8" fillId="0" borderId="5" xfId="3" applyNumberFormat="1" applyFont="1" applyFill="1" applyBorder="1" applyAlignment="1">
      <alignment horizontal="right" vertical="center"/>
    </xf>
    <xf numFmtId="3" fontId="8" fillId="0" borderId="5" xfId="3" applyNumberFormat="1" applyFont="1" applyFill="1" applyBorder="1" applyAlignment="1">
      <alignment vertical="center"/>
    </xf>
    <xf numFmtId="9" fontId="4" fillId="0" borderId="6" xfId="0" applyNumberFormat="1" applyFont="1" applyBorder="1" applyAlignment="1">
      <alignment horizontal="right" vertical="center"/>
    </xf>
    <xf numFmtId="0" fontId="6" fillId="2" borderId="7" xfId="0" applyFont="1" applyFill="1" applyBorder="1" applyAlignment="1">
      <alignment vertical="center" wrapText="1"/>
    </xf>
    <xf numFmtId="3" fontId="6" fillId="2" borderId="8" xfId="3" applyNumberFormat="1" applyFont="1" applyFill="1" applyBorder="1" applyAlignment="1">
      <alignment horizontal="right" vertical="center"/>
    </xf>
    <xf numFmtId="9" fontId="4" fillId="2" borderId="9" xfId="0" applyNumberFormat="1" applyFont="1" applyFill="1" applyBorder="1" applyAlignment="1">
      <alignment horizontal="right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10" fillId="0" borderId="0" xfId="0" applyFont="1"/>
    <xf numFmtId="0" fontId="9" fillId="5" borderId="4" xfId="0" applyFont="1" applyFill="1" applyBorder="1" applyAlignment="1">
      <alignment horizontal="left"/>
    </xf>
    <xf numFmtId="0" fontId="9" fillId="5" borderId="5" xfId="0" applyFont="1" applyFill="1" applyBorder="1" applyAlignment="1">
      <alignment wrapText="1"/>
    </xf>
    <xf numFmtId="165" fontId="9" fillId="5" borderId="5" xfId="1" applyNumberFormat="1" applyFont="1" applyFill="1" applyBorder="1" applyAlignment="1">
      <alignment wrapText="1"/>
    </xf>
    <xf numFmtId="10" fontId="9" fillId="5" borderId="5" xfId="2" applyNumberFormat="1" applyFont="1" applyFill="1" applyBorder="1" applyAlignment="1">
      <alignment wrapText="1"/>
    </xf>
    <xf numFmtId="165" fontId="9" fillId="5" borderId="6" xfId="1" applyNumberFormat="1" applyFont="1" applyFill="1" applyBorder="1" applyAlignment="1">
      <alignment wrapText="1"/>
    </xf>
    <xf numFmtId="165" fontId="10" fillId="0" borderId="0" xfId="0" applyNumberFormat="1" applyFont="1"/>
    <xf numFmtId="0" fontId="9" fillId="6" borderId="4" xfId="0" applyFont="1" applyFill="1" applyBorder="1" applyAlignment="1">
      <alignment horizontal="left"/>
    </xf>
    <xf numFmtId="0" fontId="9" fillId="6" borderId="5" xfId="0" applyFont="1" applyFill="1" applyBorder="1" applyAlignment="1">
      <alignment wrapText="1"/>
    </xf>
    <xf numFmtId="165" fontId="9" fillId="6" borderId="5" xfId="1" applyNumberFormat="1" applyFont="1" applyFill="1" applyBorder="1" applyAlignment="1">
      <alignment wrapText="1"/>
    </xf>
    <xf numFmtId="10" fontId="9" fillId="6" borderId="5" xfId="2" applyNumberFormat="1" applyFont="1" applyFill="1" applyBorder="1" applyAlignment="1">
      <alignment wrapText="1"/>
    </xf>
    <xf numFmtId="0" fontId="11" fillId="0" borderId="4" xfId="0" applyFont="1" applyBorder="1" applyAlignment="1">
      <alignment horizontal="left" vertical="center"/>
    </xf>
    <xf numFmtId="0" fontId="11" fillId="0" borderId="5" xfId="0" applyFont="1" applyBorder="1" applyAlignment="1">
      <alignment vertical="center" wrapText="1"/>
    </xf>
    <xf numFmtId="3" fontId="11" fillId="0" borderId="5" xfId="0" applyNumberFormat="1" applyFont="1" applyBorder="1" applyAlignment="1">
      <alignment horizontal="right" vertical="center" wrapText="1"/>
    </xf>
    <xf numFmtId="10" fontId="11" fillId="0" borderId="5" xfId="0" applyNumberFormat="1" applyFont="1" applyBorder="1" applyAlignment="1">
      <alignment horizontal="right" vertical="center"/>
    </xf>
    <xf numFmtId="3" fontId="11" fillId="0" borderId="5" xfId="0" applyNumberFormat="1" applyFont="1" applyBorder="1" applyAlignment="1">
      <alignment horizontal="right" vertical="center"/>
    </xf>
    <xf numFmtId="3" fontId="11" fillId="0" borderId="6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wrapText="1"/>
    </xf>
    <xf numFmtId="165" fontId="3" fillId="0" borderId="5" xfId="1" applyNumberFormat="1" applyFont="1" applyFill="1" applyBorder="1" applyAlignment="1">
      <alignment vertical="center" wrapText="1"/>
    </xf>
    <xf numFmtId="3" fontId="11" fillId="0" borderId="0" xfId="0" applyNumberFormat="1" applyFont="1" applyAlignment="1">
      <alignment vertical="center"/>
    </xf>
    <xf numFmtId="165" fontId="3" fillId="0" borderId="5" xfId="1" applyNumberFormat="1" applyFont="1" applyFill="1" applyBorder="1" applyAlignment="1">
      <alignment horizontal="center" vertical="center" wrapText="1"/>
    </xf>
    <xf numFmtId="165" fontId="3" fillId="0" borderId="5" xfId="1" applyNumberFormat="1" applyFont="1" applyFill="1" applyBorder="1" applyAlignment="1">
      <alignment wrapText="1"/>
    </xf>
    <xf numFmtId="165" fontId="9" fillId="6" borderId="6" xfId="1" applyNumberFormat="1" applyFont="1" applyFill="1" applyBorder="1" applyAlignment="1">
      <alignment wrapText="1"/>
    </xf>
    <xf numFmtId="0" fontId="12" fillId="5" borderId="7" xfId="0" applyFont="1" applyFill="1" applyBorder="1" applyAlignment="1">
      <alignment horizontal="left" vertical="center"/>
    </xf>
    <xf numFmtId="0" fontId="12" fillId="5" borderId="8" xfId="0" applyFont="1" applyFill="1" applyBorder="1" applyAlignment="1">
      <alignment vertical="center" wrapText="1"/>
    </xf>
    <xf numFmtId="3" fontId="12" fillId="5" borderId="8" xfId="0" applyNumberFormat="1" applyFont="1" applyFill="1" applyBorder="1" applyAlignment="1">
      <alignment horizontal="right" vertical="center" wrapText="1"/>
    </xf>
    <xf numFmtId="10" fontId="12" fillId="5" borderId="8" xfId="0" applyNumberFormat="1" applyFont="1" applyFill="1" applyBorder="1" applyAlignment="1">
      <alignment horizontal="right" vertical="center"/>
    </xf>
    <xf numFmtId="3" fontId="12" fillId="5" borderId="9" xfId="0" applyNumberFormat="1" applyFont="1" applyFill="1" applyBorder="1" applyAlignment="1">
      <alignment horizontal="right" vertical="center" wrapText="1"/>
    </xf>
    <xf numFmtId="3" fontId="10" fillId="0" borderId="0" xfId="0" applyNumberFormat="1" applyFont="1"/>
  </cellXfs>
  <cellStyles count="4">
    <cellStyle name="Millares" xfId="1" builtinId="3"/>
    <cellStyle name="Millares 3" xfId="3" xr:uid="{44214C6E-318F-454E-9F17-938783EADAE2}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0EA3D-F157-42BC-A145-CEBD9487F291}">
  <dimension ref="A1:E8"/>
  <sheetViews>
    <sheetView zoomScale="115" zoomScaleNormal="115" workbookViewId="0">
      <selection activeCell="B12" sqref="B12"/>
    </sheetView>
  </sheetViews>
  <sheetFormatPr baseColWidth="10" defaultColWidth="11.42578125" defaultRowHeight="15" x14ac:dyDescent="0.25"/>
  <cols>
    <col min="1" max="1" width="26" customWidth="1"/>
    <col min="2" max="2" width="17.5703125" customWidth="1"/>
    <col min="3" max="3" width="20" customWidth="1"/>
    <col min="4" max="4" width="19.42578125" customWidth="1"/>
    <col min="5" max="5" width="9.5703125" customWidth="1"/>
  </cols>
  <sheetData>
    <row r="1" spans="1:5" ht="58.5" customHeight="1" x14ac:dyDescent="0.25">
      <c r="A1" s="1" t="s">
        <v>0</v>
      </c>
      <c r="B1" s="2" t="s">
        <v>1</v>
      </c>
      <c r="C1" s="2" t="s">
        <v>2</v>
      </c>
      <c r="D1" s="3" t="s">
        <v>3</v>
      </c>
      <c r="E1" s="4" t="s">
        <v>4</v>
      </c>
    </row>
    <row r="2" spans="1:5" x14ac:dyDescent="0.25">
      <c r="A2" s="5" t="s">
        <v>5</v>
      </c>
      <c r="B2" s="6">
        <v>300000000000</v>
      </c>
      <c r="C2" s="6">
        <v>320983235127</v>
      </c>
      <c r="D2" s="6">
        <v>320983235127</v>
      </c>
      <c r="E2" s="7">
        <f>+D2/C2</f>
        <v>1</v>
      </c>
    </row>
    <row r="3" spans="1:5" x14ac:dyDescent="0.25">
      <c r="A3" s="5" t="s">
        <v>6</v>
      </c>
      <c r="B3" s="6">
        <f>+B4+B5+B6+B7</f>
        <v>2255133000000</v>
      </c>
      <c r="C3" s="6">
        <f>SUM(C4:C7)</f>
        <v>2296699005733</v>
      </c>
      <c r="D3" s="6">
        <f>+D4+D5+D6+D7</f>
        <v>1877312860185</v>
      </c>
      <c r="E3" s="7">
        <f>+D3/C3</f>
        <v>0.81739612178124688</v>
      </c>
    </row>
    <row r="4" spans="1:5" x14ac:dyDescent="0.25">
      <c r="A4" s="8" t="s">
        <v>7</v>
      </c>
      <c r="B4" s="9">
        <v>2243133000000</v>
      </c>
      <c r="C4" s="9">
        <v>2243133000000</v>
      </c>
      <c r="D4" s="10">
        <v>1763555598079</v>
      </c>
      <c r="E4" s="11">
        <f>+D4/C4</f>
        <v>0.78620197646728929</v>
      </c>
    </row>
    <row r="5" spans="1:5" x14ac:dyDescent="0.25">
      <c r="A5" s="8" t="s">
        <v>8</v>
      </c>
      <c r="B5" s="9">
        <v>0</v>
      </c>
      <c r="C5" s="9">
        <v>41566005733</v>
      </c>
      <c r="D5" s="10">
        <v>0</v>
      </c>
      <c r="E5" s="11">
        <f>+D5/C5</f>
        <v>0</v>
      </c>
    </row>
    <row r="6" spans="1:5" x14ac:dyDescent="0.25">
      <c r="A6" s="8" t="s">
        <v>9</v>
      </c>
      <c r="B6" s="9">
        <v>12000000000</v>
      </c>
      <c r="C6" s="9">
        <v>12000000000</v>
      </c>
      <c r="D6" s="9">
        <v>21482262106</v>
      </c>
      <c r="E6" s="11">
        <f>+D6/C6</f>
        <v>1.7901885088333334</v>
      </c>
    </row>
    <row r="7" spans="1:5" ht="15" customHeight="1" x14ac:dyDescent="0.25">
      <c r="A7" s="8" t="s">
        <v>10</v>
      </c>
      <c r="B7" s="9">
        <v>0</v>
      </c>
      <c r="C7" s="9">
        <v>0</v>
      </c>
      <c r="D7" s="9">
        <v>92275000000</v>
      </c>
      <c r="E7" s="11">
        <v>0</v>
      </c>
    </row>
    <row r="8" spans="1:5" ht="15.75" thickBot="1" x14ac:dyDescent="0.3">
      <c r="A8" s="12" t="s">
        <v>11</v>
      </c>
      <c r="B8" s="13">
        <f>+B2+B3</f>
        <v>2555133000000</v>
      </c>
      <c r="C8" s="13">
        <f>+C2+C3</f>
        <v>2617682240860</v>
      </c>
      <c r="D8" s="13">
        <f>+D2+D3</f>
        <v>2198296095312</v>
      </c>
      <c r="E8" s="14">
        <f>D8/C8</f>
        <v>0.83978722130528072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73044E-55D5-491D-B724-6A6FA42A85CE}">
  <dimension ref="A1:N13"/>
  <sheetViews>
    <sheetView tabSelected="1" zoomScale="130" zoomScaleNormal="130" workbookViewId="0"/>
  </sheetViews>
  <sheetFormatPr baseColWidth="10" defaultColWidth="11.5703125" defaultRowHeight="9" x14ac:dyDescent="0.15"/>
  <cols>
    <col min="1" max="1" width="8.7109375" style="18" customWidth="1"/>
    <col min="2" max="2" width="19.28515625" style="18" customWidth="1"/>
    <col min="3" max="3" width="15.140625" style="18" customWidth="1"/>
    <col min="4" max="5" width="15.28515625" style="18" customWidth="1"/>
    <col min="6" max="6" width="15" style="18" customWidth="1"/>
    <col min="7" max="7" width="5.7109375" style="18" customWidth="1"/>
    <col min="8" max="8" width="14.42578125" style="18" customWidth="1"/>
    <col min="9" max="9" width="6" style="18" customWidth="1"/>
    <col min="10" max="10" width="14.5703125" style="18" customWidth="1"/>
    <col min="11" max="11" width="6.7109375" style="18" customWidth="1"/>
    <col min="12" max="12" width="13.85546875" style="18" customWidth="1"/>
    <col min="13" max="13" width="14.140625" style="18" customWidth="1"/>
    <col min="14" max="16384" width="11.5703125" style="18"/>
  </cols>
  <sheetData>
    <row r="1" spans="1:14" ht="75.75" customHeight="1" x14ac:dyDescent="0.15">
      <c r="A1" s="15" t="s">
        <v>12</v>
      </c>
      <c r="B1" s="16" t="s">
        <v>13</v>
      </c>
      <c r="C1" s="16" t="s">
        <v>1</v>
      </c>
      <c r="D1" s="16" t="s">
        <v>2</v>
      </c>
      <c r="E1" s="16" t="s">
        <v>14</v>
      </c>
      <c r="F1" s="16" t="s">
        <v>15</v>
      </c>
      <c r="G1" s="16" t="s">
        <v>16</v>
      </c>
      <c r="H1" s="16" t="s">
        <v>17</v>
      </c>
      <c r="I1" s="16" t="s">
        <v>16</v>
      </c>
      <c r="J1" s="16" t="s">
        <v>18</v>
      </c>
      <c r="K1" s="16" t="s">
        <v>16</v>
      </c>
      <c r="L1" s="17" t="s">
        <v>19</v>
      </c>
    </row>
    <row r="2" spans="1:14" ht="11.25" x14ac:dyDescent="0.2">
      <c r="A2" s="19">
        <v>2</v>
      </c>
      <c r="B2" s="20" t="s">
        <v>20</v>
      </c>
      <c r="C2" s="21">
        <f>C3+C8</f>
        <v>2555133000000</v>
      </c>
      <c r="D2" s="21">
        <f>D3+D8</f>
        <v>2617682240860</v>
      </c>
      <c r="E2" s="21">
        <f>E3+E8</f>
        <v>2617682240860</v>
      </c>
      <c r="F2" s="21">
        <f>F3+F8</f>
        <v>2553075168520</v>
      </c>
      <c r="G2" s="22">
        <f>F2/E2</f>
        <v>0.97531897824283886</v>
      </c>
      <c r="H2" s="21">
        <f>H3+H8</f>
        <v>2449530284640</v>
      </c>
      <c r="I2" s="22">
        <f>H2/E2</f>
        <v>0.93576303739419642</v>
      </c>
      <c r="J2" s="21">
        <f>J3+J8+J11</f>
        <v>1804170095602</v>
      </c>
      <c r="K2" s="22">
        <f>J2/E2</f>
        <v>0.68922425626773831</v>
      </c>
      <c r="L2" s="23">
        <f>L3+L8</f>
        <v>64607072340</v>
      </c>
      <c r="N2" s="24"/>
    </row>
    <row r="3" spans="1:14" ht="11.25" x14ac:dyDescent="0.2">
      <c r="A3" s="25">
        <v>2.1</v>
      </c>
      <c r="B3" s="26" t="s">
        <v>21</v>
      </c>
      <c r="C3" s="27">
        <f>SUM(C4:C7)</f>
        <v>113940000000</v>
      </c>
      <c r="D3" s="27">
        <f>SUM(D4:D7)</f>
        <v>113940000000</v>
      </c>
      <c r="E3" s="27">
        <f>SUM(E4:E7)</f>
        <v>113940000000</v>
      </c>
      <c r="F3" s="27">
        <f>SUM(F4:F7)</f>
        <v>100516069675</v>
      </c>
      <c r="G3" s="28">
        <f>F3/E3</f>
        <v>0.88218421691241</v>
      </c>
      <c r="H3" s="27">
        <f>SUM(H4:H7)</f>
        <v>99837951362</v>
      </c>
      <c r="I3" s="28">
        <f>H3/E3</f>
        <v>0.87623267826926454</v>
      </c>
      <c r="J3" s="27">
        <f>SUM(J4:J7)</f>
        <v>83482047312</v>
      </c>
      <c r="K3" s="28">
        <f t="shared" ref="K3:K12" si="0">J3/E3</f>
        <v>0.73268428393891527</v>
      </c>
      <c r="L3" s="27">
        <f>SUM(L4:L7)</f>
        <v>13423930325</v>
      </c>
      <c r="N3" s="24"/>
    </row>
    <row r="4" spans="1:14" ht="11.25" x14ac:dyDescent="0.15">
      <c r="A4" s="29" t="s">
        <v>22</v>
      </c>
      <c r="B4" s="30" t="s">
        <v>23</v>
      </c>
      <c r="C4" s="31">
        <v>64016467000</v>
      </c>
      <c r="D4" s="31">
        <v>64016467000</v>
      </c>
      <c r="E4" s="31">
        <v>61233467059</v>
      </c>
      <c r="F4" s="31">
        <v>49225817927</v>
      </c>
      <c r="G4" s="32">
        <f>F4/E4</f>
        <v>0.80390381749198803</v>
      </c>
      <c r="H4" s="33">
        <v>49225817927</v>
      </c>
      <c r="I4" s="32">
        <f>H4/E4</f>
        <v>0.80390381749198803</v>
      </c>
      <c r="J4" s="33">
        <v>49166739958</v>
      </c>
      <c r="K4" s="32">
        <f t="shared" si="0"/>
        <v>0.80293901879876572</v>
      </c>
      <c r="L4" s="34">
        <f>+E4-F4</f>
        <v>12007649132</v>
      </c>
      <c r="N4" s="24"/>
    </row>
    <row r="5" spans="1:14" ht="22.5" x14ac:dyDescent="0.15">
      <c r="A5" s="29" t="s">
        <v>24</v>
      </c>
      <c r="B5" s="30" t="s">
        <v>25</v>
      </c>
      <c r="C5" s="31">
        <v>47260210000</v>
      </c>
      <c r="D5" s="31">
        <v>47260210000</v>
      </c>
      <c r="E5" s="31">
        <v>50698209941</v>
      </c>
      <c r="F5" s="33">
        <v>49336996488</v>
      </c>
      <c r="G5" s="32">
        <f t="shared" ref="G5:G10" si="1">F5/E5</f>
        <v>0.97315066045558396</v>
      </c>
      <c r="H5" s="33">
        <v>48658878175</v>
      </c>
      <c r="I5" s="32">
        <f t="shared" ref="I5:I12" si="2">H5/E5</f>
        <v>0.95977507355046121</v>
      </c>
      <c r="J5" s="33">
        <v>32363948230</v>
      </c>
      <c r="K5" s="32">
        <f t="shared" si="0"/>
        <v>0.63836471283036456</v>
      </c>
      <c r="L5" s="34">
        <f>+E5-F5</f>
        <v>1361213453</v>
      </c>
      <c r="N5" s="24"/>
    </row>
    <row r="6" spans="1:14" ht="11.25" x14ac:dyDescent="0.15">
      <c r="A6" s="29" t="s">
        <v>26</v>
      </c>
      <c r="B6" s="30" t="s">
        <v>27</v>
      </c>
      <c r="C6" s="31">
        <v>67413000</v>
      </c>
      <c r="D6" s="31">
        <v>67413000</v>
      </c>
      <c r="E6" s="31">
        <v>47413000</v>
      </c>
      <c r="F6" s="33">
        <v>40450298</v>
      </c>
      <c r="G6" s="32">
        <f t="shared" si="1"/>
        <v>0.85314782865458838</v>
      </c>
      <c r="H6" s="33">
        <v>40450298</v>
      </c>
      <c r="I6" s="32">
        <f t="shared" si="2"/>
        <v>0.85314782865458838</v>
      </c>
      <c r="J6" s="33">
        <v>40450298</v>
      </c>
      <c r="K6" s="32">
        <f t="shared" si="0"/>
        <v>0.85314782865458838</v>
      </c>
      <c r="L6" s="34">
        <f>+E6-F6</f>
        <v>6962702</v>
      </c>
      <c r="N6" s="24"/>
    </row>
    <row r="7" spans="1:14" ht="33.75" x14ac:dyDescent="0.15">
      <c r="A7" s="29" t="s">
        <v>28</v>
      </c>
      <c r="B7" s="30" t="s">
        <v>29</v>
      </c>
      <c r="C7" s="31">
        <v>2595910000</v>
      </c>
      <c r="D7" s="31">
        <v>2595910000</v>
      </c>
      <c r="E7" s="31">
        <v>1960910000</v>
      </c>
      <c r="F7" s="33">
        <v>1912804962</v>
      </c>
      <c r="G7" s="32">
        <f t="shared" si="1"/>
        <v>0.9754680031209999</v>
      </c>
      <c r="H7" s="33">
        <v>1912804962</v>
      </c>
      <c r="I7" s="32">
        <f t="shared" si="2"/>
        <v>0.9754680031209999</v>
      </c>
      <c r="J7" s="33">
        <v>1910908826</v>
      </c>
      <c r="K7" s="32">
        <f t="shared" si="0"/>
        <v>0.9745010357436088</v>
      </c>
      <c r="L7" s="34">
        <f>+E7-F7</f>
        <v>48105038</v>
      </c>
      <c r="N7" s="24"/>
    </row>
    <row r="8" spans="1:14" ht="22.5" x14ac:dyDescent="0.2">
      <c r="A8" s="25">
        <v>2.4</v>
      </c>
      <c r="B8" s="26" t="s">
        <v>30</v>
      </c>
      <c r="C8" s="27">
        <f>SUM(C9:C10)</f>
        <v>2441193000000</v>
      </c>
      <c r="D8" s="27">
        <f>SUM(D9:D10)</f>
        <v>2503742240860</v>
      </c>
      <c r="E8" s="27">
        <f>SUM(E9:E10)</f>
        <v>2503742240860</v>
      </c>
      <c r="F8" s="27">
        <f>SUM(F9:F10)</f>
        <v>2452559098845</v>
      </c>
      <c r="G8" s="28">
        <f>F8/E8</f>
        <v>0.97955734373143011</v>
      </c>
      <c r="H8" s="27">
        <f>SUM(H9:H10)</f>
        <v>2349692333278</v>
      </c>
      <c r="I8" s="28">
        <f t="shared" si="2"/>
        <v>0.93847213779918259</v>
      </c>
      <c r="J8" s="27">
        <f>SUM(J9:J10)</f>
        <v>1720688048290</v>
      </c>
      <c r="K8" s="28">
        <f t="shared" si="0"/>
        <v>0.68724648256881593</v>
      </c>
      <c r="L8" s="27">
        <f>SUM(L9:L10)</f>
        <v>51183142015</v>
      </c>
      <c r="N8" s="24"/>
    </row>
    <row r="9" spans="1:14" ht="33.75" x14ac:dyDescent="0.2">
      <c r="A9" s="35" t="s">
        <v>31</v>
      </c>
      <c r="B9" s="36" t="s">
        <v>32</v>
      </c>
      <c r="C9" s="37">
        <v>274388000000</v>
      </c>
      <c r="D9" s="38">
        <f>+C9+45349240860</f>
        <v>319737240860</v>
      </c>
      <c r="E9" s="37">
        <v>340386240860</v>
      </c>
      <c r="F9" s="37">
        <v>335530625666</v>
      </c>
      <c r="G9" s="32">
        <f t="shared" si="1"/>
        <v>0.98573498393550785</v>
      </c>
      <c r="H9" s="39">
        <v>334780625666</v>
      </c>
      <c r="I9" s="32">
        <f t="shared" si="2"/>
        <v>0.98353160462703437</v>
      </c>
      <c r="J9" s="40">
        <v>225964672803</v>
      </c>
      <c r="K9" s="32">
        <f t="shared" si="0"/>
        <v>0.66384784600015223</v>
      </c>
      <c r="L9" s="34">
        <f>+E9-F9</f>
        <v>4855615194</v>
      </c>
      <c r="N9" s="24"/>
    </row>
    <row r="10" spans="1:14" ht="22.5" x14ac:dyDescent="0.2">
      <c r="A10" s="35" t="s">
        <v>33</v>
      </c>
      <c r="B10" s="36" t="s">
        <v>34</v>
      </c>
      <c r="C10" s="37">
        <v>2166805000000</v>
      </c>
      <c r="D10" s="37">
        <f>+C10+17200000000</f>
        <v>2184005000000</v>
      </c>
      <c r="E10" s="37">
        <v>2163356000000</v>
      </c>
      <c r="F10" s="37">
        <v>2117028473179</v>
      </c>
      <c r="G10" s="32">
        <f t="shared" si="1"/>
        <v>0.97858534294817867</v>
      </c>
      <c r="H10" s="39">
        <v>2014911707612</v>
      </c>
      <c r="I10" s="32">
        <f t="shared" si="2"/>
        <v>0.93138240197729827</v>
      </c>
      <c r="J10" s="40">
        <v>1494723375487</v>
      </c>
      <c r="K10" s="32">
        <f t="shared" si="0"/>
        <v>0.69092806523151995</v>
      </c>
      <c r="L10" s="34">
        <f>+E10-F10</f>
        <v>46327526821</v>
      </c>
      <c r="N10" s="24"/>
    </row>
    <row r="11" spans="1:14" ht="11.25" x14ac:dyDescent="0.2">
      <c r="A11" s="25">
        <v>3</v>
      </c>
      <c r="B11" s="26" t="s">
        <v>35</v>
      </c>
      <c r="C11" s="27">
        <v>0</v>
      </c>
      <c r="D11" s="27">
        <v>0</v>
      </c>
      <c r="E11" s="27">
        <v>0</v>
      </c>
      <c r="F11" s="27">
        <v>0</v>
      </c>
      <c r="G11" s="28">
        <v>0</v>
      </c>
      <c r="H11" s="27">
        <v>0</v>
      </c>
      <c r="I11" s="28">
        <v>0</v>
      </c>
      <c r="J11" s="27">
        <v>0</v>
      </c>
      <c r="K11" s="28">
        <v>0</v>
      </c>
      <c r="L11" s="41">
        <v>0</v>
      </c>
    </row>
    <row r="12" spans="1:14" ht="12" thickBot="1" x14ac:dyDescent="0.2">
      <c r="A12" s="42">
        <v>4</v>
      </c>
      <c r="B12" s="43" t="s">
        <v>36</v>
      </c>
      <c r="C12" s="44">
        <f>C2+C11</f>
        <v>2555133000000</v>
      </c>
      <c r="D12" s="44">
        <f>D2+D11</f>
        <v>2617682240860</v>
      </c>
      <c r="E12" s="44">
        <f>E2+E11</f>
        <v>2617682240860</v>
      </c>
      <c r="F12" s="44">
        <f>F2+F11</f>
        <v>2553075168520</v>
      </c>
      <c r="G12" s="45">
        <f>F12/E12</f>
        <v>0.97531897824283886</v>
      </c>
      <c r="H12" s="44">
        <f>H2+H11</f>
        <v>2449530284640</v>
      </c>
      <c r="I12" s="45">
        <f t="shared" si="2"/>
        <v>0.93576303739419642</v>
      </c>
      <c r="J12" s="44">
        <f>J2+J11</f>
        <v>1804170095602</v>
      </c>
      <c r="K12" s="45">
        <f t="shared" si="0"/>
        <v>0.68922425626773831</v>
      </c>
      <c r="L12" s="46">
        <f t="shared" ref="L12" si="3">E12-F12</f>
        <v>64607072340</v>
      </c>
    </row>
    <row r="13" spans="1:14" x14ac:dyDescent="0.15">
      <c r="E13" s="4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INGRESOS</vt:lpstr>
      <vt:lpstr>GASTOS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Angelica Paz Bermudez</dc:creator>
  <cp:lastModifiedBy>Willington Ortiz Romero</cp:lastModifiedBy>
  <dcterms:created xsi:type="dcterms:W3CDTF">2025-03-03T16:17:39Z</dcterms:created>
  <dcterms:modified xsi:type="dcterms:W3CDTF">2025-03-03T20:03:16Z</dcterms:modified>
</cp:coreProperties>
</file>